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65" windowWidth="19440" windowHeight="9615" tabRatio="637"/>
  </bookViews>
  <sheets>
    <sheet name="CapTable" sheetId="3" r:id="rId1"/>
  </sheets>
  <calcPr calcId="124519"/>
</workbook>
</file>

<file path=xl/calcChain.xml><?xml version="1.0" encoding="utf-8"?>
<calcChain xmlns="http://schemas.openxmlformats.org/spreadsheetml/2006/main">
  <c r="G30" i="3"/>
  <c r="G32" s="1"/>
  <c r="K30"/>
  <c r="L30"/>
  <c r="L32" s="1"/>
  <c r="N30"/>
  <c r="U30"/>
  <c r="L31"/>
  <c r="T31" s="1"/>
  <c r="M31"/>
  <c r="M32" s="1"/>
  <c r="N31"/>
  <c r="C32"/>
  <c r="D32"/>
  <c r="F32"/>
  <c r="I32"/>
  <c r="J32"/>
  <c r="K32"/>
  <c r="Q32"/>
  <c r="T30" l="1"/>
  <c r="T32" s="1"/>
  <c r="N32"/>
  <c r="V31"/>
  <c r="Q28"/>
  <c r="G28"/>
  <c r="F28"/>
  <c r="D28"/>
  <c r="C28"/>
  <c r="Q22"/>
  <c r="J27" l="1"/>
  <c r="M27" s="1"/>
  <c r="J23"/>
  <c r="J21"/>
  <c r="J20"/>
  <c r="J19"/>
  <c r="J22" s="1"/>
  <c r="G23" l="1"/>
  <c r="M23" s="1"/>
  <c r="M24" l="1"/>
  <c r="G12"/>
  <c r="L27"/>
  <c r="L23"/>
  <c r="L21"/>
  <c r="L20"/>
  <c r="L19"/>
  <c r="K19"/>
  <c r="G24"/>
  <c r="F24"/>
  <c r="F22"/>
  <c r="G21"/>
  <c r="G20"/>
  <c r="M20" s="1"/>
  <c r="G19"/>
  <c r="N21" l="1"/>
  <c r="M21"/>
  <c r="G22"/>
  <c r="M19"/>
  <c r="F29"/>
  <c r="F33" s="1"/>
  <c r="N19"/>
  <c r="G29"/>
  <c r="G33" s="1"/>
  <c r="H31" l="1"/>
  <c r="H30"/>
  <c r="M22"/>
  <c r="H27" l="1"/>
  <c r="H21"/>
  <c r="H23"/>
  <c r="H24" s="1"/>
  <c r="H25"/>
  <c r="H20"/>
  <c r="H19"/>
  <c r="H26"/>
  <c r="V21" l="1"/>
  <c r="T21"/>
  <c r="C22"/>
  <c r="D21"/>
  <c r="D20"/>
  <c r="D19"/>
  <c r="D22" l="1"/>
  <c r="K27" l="1"/>
  <c r="K23"/>
  <c r="K20"/>
  <c r="Q24"/>
  <c r="Q29" s="1"/>
  <c r="Q33" s="1"/>
  <c r="J26"/>
  <c r="M26" s="1"/>
  <c r="J25" l="1"/>
  <c r="J28" s="1"/>
  <c r="J29" s="1"/>
  <c r="J33" s="1"/>
  <c r="I28"/>
  <c r="N27"/>
  <c r="K26"/>
  <c r="L26"/>
  <c r="K25"/>
  <c r="L25"/>
  <c r="N20"/>
  <c r="K24"/>
  <c r="N23"/>
  <c r="T20"/>
  <c r="K22"/>
  <c r="L28" l="1"/>
  <c r="M25"/>
  <c r="M28" s="1"/>
  <c r="N25"/>
  <c r="K28"/>
  <c r="K29" s="1"/>
  <c r="K33" s="1"/>
  <c r="N26"/>
  <c r="N28" l="1"/>
  <c r="M29"/>
  <c r="M33" l="1"/>
  <c r="O23" s="1"/>
  <c r="O19" l="1"/>
  <c r="O28"/>
  <c r="O22"/>
  <c r="O27"/>
  <c r="O21"/>
  <c r="O25"/>
  <c r="O20"/>
  <c r="O30"/>
  <c r="O31"/>
  <c r="O26"/>
  <c r="O24"/>
  <c r="O29"/>
  <c r="O32" l="1"/>
  <c r="O33"/>
  <c r="N12" l="1"/>
  <c r="I24"/>
  <c r="D24"/>
  <c r="T26" l="1"/>
  <c r="T27"/>
  <c r="T25"/>
  <c r="C24"/>
  <c r="T28" l="1"/>
  <c r="I22" l="1"/>
  <c r="I29" l="1"/>
  <c r="L22"/>
  <c r="T23"/>
  <c r="T24" s="1"/>
  <c r="T19"/>
  <c r="T22" s="1"/>
  <c r="L24"/>
  <c r="C29"/>
  <c r="C33" s="1"/>
  <c r="J14" l="1"/>
  <c r="I33"/>
  <c r="K14"/>
  <c r="N14" s="1"/>
  <c r="T29"/>
  <c r="T33" s="1"/>
  <c r="L29"/>
  <c r="L33" s="1"/>
  <c r="D29"/>
  <c r="D33" s="1"/>
  <c r="E19" s="1"/>
  <c r="D14"/>
  <c r="D13" s="1"/>
  <c r="G15" s="1"/>
  <c r="G13" s="1"/>
  <c r="E33" l="1"/>
  <c r="E30"/>
  <c r="E31"/>
  <c r="E32"/>
  <c r="H32"/>
  <c r="H33"/>
  <c r="J13" l="1"/>
  <c r="J15" s="1"/>
  <c r="H29"/>
  <c r="H28"/>
  <c r="H22"/>
  <c r="E29"/>
  <c r="E21"/>
  <c r="E26"/>
  <c r="E20"/>
  <c r="E25"/>
  <c r="E28"/>
  <c r="E23"/>
  <c r="E24" s="1"/>
  <c r="E27"/>
  <c r="E22"/>
  <c r="N24" l="1"/>
  <c r="N22"/>
  <c r="N29" l="1"/>
  <c r="N33" s="1"/>
  <c r="P33" l="1"/>
  <c r="P30"/>
  <c r="P31"/>
  <c r="P32"/>
  <c r="S14" l="1"/>
  <c r="R14"/>
  <c r="V14" l="1"/>
  <c r="K13" l="1"/>
  <c r="K15" l="1"/>
  <c r="N15"/>
  <c r="R15" l="1"/>
  <c r="S15"/>
  <c r="S13" s="1"/>
  <c r="V15" s="1"/>
  <c r="P27"/>
  <c r="P23"/>
  <c r="P28"/>
  <c r="P25"/>
  <c r="P19"/>
  <c r="P29"/>
  <c r="P20"/>
  <c r="P21"/>
  <c r="P22"/>
  <c r="P26"/>
  <c r="R12" l="1"/>
  <c r="R13"/>
  <c r="S12"/>
  <c r="S30" s="1"/>
  <c r="S32"/>
  <c r="V30"/>
  <c r="S23"/>
  <c r="V12"/>
  <c r="S19"/>
  <c r="S20"/>
  <c r="V20" s="1"/>
  <c r="S26"/>
  <c r="S27"/>
  <c r="S25"/>
  <c r="P24"/>
  <c r="R31" l="1"/>
  <c r="R20"/>
  <c r="U20" s="1"/>
  <c r="R23"/>
  <c r="R21"/>
  <c r="U21" s="1"/>
  <c r="R19"/>
  <c r="R27"/>
  <c r="U27" s="1"/>
  <c r="R25"/>
  <c r="R26"/>
  <c r="U26" s="1"/>
  <c r="V32"/>
  <c r="V27"/>
  <c r="V26"/>
  <c r="S24"/>
  <c r="V23"/>
  <c r="S28"/>
  <c r="V25"/>
  <c r="S22"/>
  <c r="V19"/>
  <c r="U19" l="1"/>
  <c r="R22"/>
  <c r="R32"/>
  <c r="U31"/>
  <c r="R28"/>
  <c r="U25"/>
  <c r="U23"/>
  <c r="R24"/>
  <c r="S29"/>
  <c r="S33" s="1"/>
  <c r="V22"/>
  <c r="V28"/>
  <c r="V24"/>
  <c r="U22" l="1"/>
  <c r="U28"/>
  <c r="U24"/>
  <c r="R29"/>
  <c r="R33" s="1"/>
  <c r="U32"/>
  <c r="V29"/>
  <c r="V33" s="1"/>
  <c r="X22"/>
  <c r="U29" l="1"/>
  <c r="X33"/>
  <c r="X31"/>
  <c r="X30"/>
  <c r="X32"/>
  <c r="X21"/>
  <c r="X27"/>
  <c r="X26"/>
  <c r="X20"/>
  <c r="X19"/>
  <c r="X25"/>
  <c r="X23"/>
  <c r="X28"/>
  <c r="U33" l="1"/>
  <c r="X24"/>
  <c r="X29" s="1"/>
  <c r="W33" l="1"/>
  <c r="W30"/>
  <c r="W21"/>
  <c r="W26"/>
  <c r="W20"/>
  <c r="W27"/>
  <c r="W25"/>
  <c r="W19"/>
  <c r="W23"/>
  <c r="W31"/>
  <c r="W22"/>
  <c r="W32"/>
  <c r="W28"/>
  <c r="W24"/>
  <c r="W29"/>
</calcChain>
</file>

<file path=xl/sharedStrings.xml><?xml version="1.0" encoding="utf-8"?>
<sst xmlns="http://schemas.openxmlformats.org/spreadsheetml/2006/main" count="104" uniqueCount="46">
  <si>
    <t>ESOP</t>
  </si>
  <si>
    <t>New</t>
  </si>
  <si>
    <t>Amount</t>
  </si>
  <si>
    <t>Shares</t>
  </si>
  <si>
    <t>%</t>
  </si>
  <si>
    <t>Date</t>
  </si>
  <si>
    <t>Share Price</t>
  </si>
  <si>
    <t>Last Share Price</t>
  </si>
  <si>
    <t>Investment</t>
  </si>
  <si>
    <t>Cumulative</t>
  </si>
  <si>
    <t>fully diluted</t>
  </si>
  <si>
    <t>Total Management Team</t>
  </si>
  <si>
    <t>Total issued shares</t>
  </si>
  <si>
    <t xml:space="preserve"> </t>
  </si>
  <si>
    <t>Total Shares &amp; Options</t>
  </si>
  <si>
    <t xml:space="preserve">Common Shares - EUR 1.00 </t>
  </si>
  <si>
    <t>EUR</t>
  </si>
  <si>
    <t>TOTAL</t>
  </si>
  <si>
    <t>Total Business Angels</t>
  </si>
  <si>
    <t>SERIES A</t>
  </si>
  <si>
    <t>SERIES B</t>
  </si>
  <si>
    <t>SERIES B - EUR</t>
  </si>
  <si>
    <t>Total VC Investors</t>
  </si>
  <si>
    <t>Total Options</t>
  </si>
  <si>
    <t>INCEPTION</t>
  </si>
  <si>
    <t xml:space="preserve">SERIES A - EUR </t>
  </si>
  <si>
    <t>Pre-Money</t>
  </si>
  <si>
    <t>Post-Money</t>
  </si>
  <si>
    <t>SETUP ESOP</t>
  </si>
  <si>
    <t>non-diluted</t>
  </si>
  <si>
    <t>SETUP ESOP - EUR</t>
  </si>
  <si>
    <t>fully-diluted</t>
  </si>
  <si>
    <t>nd</t>
  </si>
  <si>
    <t>fd</t>
  </si>
  <si>
    <t>Shares nd</t>
  </si>
  <si>
    <t>Shares fd</t>
  </si>
  <si>
    <t>Founder 1</t>
  </si>
  <si>
    <t>Founder 2</t>
  </si>
  <si>
    <t>Founder 3</t>
  </si>
  <si>
    <t>Business Angel 1</t>
  </si>
  <si>
    <t>Investor 1</t>
  </si>
  <si>
    <t>Investor 2</t>
  </si>
  <si>
    <t>Investor 3</t>
  </si>
  <si>
    <t>Company</t>
  </si>
  <si>
    <t>Street</t>
  </si>
  <si>
    <t>City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</si>
</sst>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_ * #,##0_ ;_ * \-#,##0_ ;_ * &quot;-&quot;??_ ;_ @_ "/>
    <numFmt numFmtId="166" formatCode="mmm\ yy;@"/>
    <numFmt numFmtId="167" formatCode="[$CHF-1407]\ #,##0"/>
    <numFmt numFmtId="168" formatCode="[$EUR]\ #,##0"/>
    <numFmt numFmtId="169" formatCode="[$EUR]\ #,##0.00"/>
    <numFmt numFmtId="170" formatCode="[$EUR]\ #,##0.000;[$EUR]\ \-#,##0.000"/>
    <numFmt numFmtId="171" formatCode="0.0%_);\(0.0%\)"/>
  </numFmts>
  <fonts count="1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14" fontId="6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4" fontId="4" fillId="2" borderId="10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4" fontId="4" fillId="2" borderId="7" xfId="0" applyNumberFormat="1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1" xfId="1" applyNumberFormat="1" applyFont="1" applyFill="1" applyBorder="1" applyAlignment="1">
      <alignment vertical="center"/>
    </xf>
    <xf numFmtId="10" fontId="6" fillId="2" borderId="8" xfId="2" applyNumberFormat="1" applyFont="1" applyFill="1" applyBorder="1" applyAlignment="1">
      <alignment vertical="center"/>
    </xf>
    <xf numFmtId="10" fontId="6" fillId="2" borderId="5" xfId="2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0" fontId="6" fillId="2" borderId="6" xfId="2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165" fontId="6" fillId="3" borderId="3" xfId="1" applyNumberFormat="1" applyFont="1" applyFill="1" applyBorder="1" applyAlignment="1">
      <alignment vertical="center"/>
    </xf>
    <xf numFmtId="10" fontId="6" fillId="3" borderId="2" xfId="2" applyNumberFormat="1" applyFont="1" applyFill="1" applyBorder="1" applyAlignment="1">
      <alignment vertical="center"/>
    </xf>
    <xf numFmtId="0" fontId="6" fillId="0" borderId="0" xfId="0" applyFont="1"/>
    <xf numFmtId="0" fontId="4" fillId="4" borderId="12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165" fontId="4" fillId="0" borderId="0" xfId="0" applyNumberFormat="1" applyFont="1"/>
    <xf numFmtId="168" fontId="4" fillId="2" borderId="5" xfId="1" applyNumberFormat="1" applyFont="1" applyFill="1" applyBorder="1" applyAlignment="1">
      <alignment vertical="center"/>
    </xf>
    <xf numFmtId="167" fontId="4" fillId="2" borderId="6" xfId="1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4" fontId="9" fillId="2" borderId="10" xfId="0" applyNumberFormat="1" applyFont="1" applyFill="1" applyBorder="1" applyAlignment="1">
      <alignment vertical="center"/>
    </xf>
    <xf numFmtId="169" fontId="4" fillId="2" borderId="0" xfId="1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0" fontId="4" fillId="2" borderId="0" xfId="1" applyNumberFormat="1" applyFont="1" applyFill="1" applyBorder="1" applyAlignment="1">
      <alignment vertical="center"/>
    </xf>
    <xf numFmtId="168" fontId="4" fillId="2" borderId="4" xfId="1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170" fontId="7" fillId="2" borderId="5" xfId="1" applyNumberFormat="1" applyFont="1" applyFill="1" applyBorder="1" applyAlignment="1">
      <alignment vertical="center"/>
    </xf>
    <xf numFmtId="10" fontId="6" fillId="3" borderId="3" xfId="2" applyNumberFormat="1" applyFont="1" applyFill="1" applyBorder="1" applyAlignment="1">
      <alignment vertical="center"/>
    </xf>
    <xf numFmtId="0" fontId="4" fillId="4" borderId="0" xfId="0" applyFont="1" applyFill="1"/>
    <xf numFmtId="0" fontId="6" fillId="4" borderId="0" xfId="0" applyFont="1" applyFill="1"/>
    <xf numFmtId="0" fontId="6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70" fontId="7" fillId="0" borderId="5" xfId="1" applyNumberFormat="1" applyFont="1" applyFill="1" applyBorder="1" applyAlignment="1">
      <alignment vertical="center"/>
    </xf>
    <xf numFmtId="10" fontId="6" fillId="2" borderId="11" xfId="2" applyNumberFormat="1" applyFont="1" applyFill="1" applyBorder="1" applyAlignment="1">
      <alignment vertical="center"/>
    </xf>
    <xf numFmtId="10" fontId="6" fillId="2" borderId="0" xfId="2" applyNumberFormat="1" applyFont="1" applyFill="1" applyBorder="1" applyAlignment="1">
      <alignment vertical="center"/>
    </xf>
    <xf numFmtId="14" fontId="6" fillId="2" borderId="11" xfId="0" applyNumberFormat="1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10" fontId="6" fillId="2" borderId="4" xfId="2" applyNumberFormat="1" applyFont="1" applyFill="1" applyBorder="1" applyAlignment="1">
      <alignment vertical="center"/>
    </xf>
    <xf numFmtId="170" fontId="7" fillId="2" borderId="0" xfId="1" applyNumberFormat="1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2" borderId="11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vertical="center"/>
    </xf>
    <xf numFmtId="10" fontId="4" fillId="0" borderId="0" xfId="2" applyNumberFormat="1" applyFont="1"/>
    <xf numFmtId="168" fontId="7" fillId="4" borderId="0" xfId="1" applyNumberFormat="1" applyFont="1" applyFill="1" applyBorder="1" applyAlignment="1">
      <alignment vertical="center"/>
    </xf>
    <xf numFmtId="9" fontId="7" fillId="4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</cellXfs>
  <cellStyles count="7">
    <cellStyle name="Dezimal" xfId="1" builtinId="3"/>
    <cellStyle name="Prozent" xfId="2" builtinId="5"/>
    <cellStyle name="Prozent 2" xfId="5"/>
    <cellStyle name="Prozent 4" xfId="4"/>
    <cellStyle name="Standard" xfId="0" builtinId="0"/>
    <cellStyle name="Standard 2" xfId="3"/>
    <cellStyle name="Standard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6"/>
  <sheetViews>
    <sheetView showGridLines="0" tabSelected="1" zoomScale="80" zoomScaleNormal="80" workbookViewId="0">
      <pane xSplit="2" topLeftCell="C1" activePane="topRight" state="frozen"/>
      <selection pane="topRight" activeCell="B25" sqref="B25"/>
    </sheetView>
  </sheetViews>
  <sheetFormatPr baseColWidth="10" defaultColWidth="8.25" defaultRowHeight="12.75"/>
  <cols>
    <col min="1" max="1" width="3.125" style="3" customWidth="1"/>
    <col min="2" max="2" width="48.625" style="3" customWidth="1"/>
    <col min="3" max="3" width="14" style="3" bestFit="1" customWidth="1"/>
    <col min="4" max="8" width="13.375" style="3" customWidth="1"/>
    <col min="9" max="10" width="14" style="3" customWidth="1"/>
    <col min="11" max="11" width="13.375" style="3" customWidth="1"/>
    <col min="12" max="13" width="15.25" style="3" customWidth="1"/>
    <col min="14" max="15" width="14" style="3" customWidth="1"/>
    <col min="16" max="16" width="9.875" style="3" customWidth="1"/>
    <col min="17" max="19" width="14" style="3" customWidth="1"/>
    <col min="20" max="21" width="15.25" style="3" customWidth="1"/>
    <col min="22" max="23" width="14" style="3" customWidth="1"/>
    <col min="24" max="24" width="9.875" style="3" customWidth="1"/>
    <col min="25" max="16384" width="8.25" style="3"/>
  </cols>
  <sheetData>
    <row r="1" spans="2:24" ht="20.25">
      <c r="B1" s="1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2"/>
    </row>
    <row r="2" spans="2:24" ht="15">
      <c r="B2" s="4" t="s">
        <v>44</v>
      </c>
    </row>
    <row r="3" spans="2:24" ht="15">
      <c r="B3" s="4" t="s">
        <v>45</v>
      </c>
    </row>
    <row r="4" spans="2:24" ht="15">
      <c r="B4" s="4"/>
    </row>
    <row r="5" spans="2:24" ht="15">
      <c r="B5" s="4"/>
      <c r="Q5" s="46"/>
      <c r="R5" s="65"/>
    </row>
    <row r="6" spans="2:24">
      <c r="R6" s="86"/>
    </row>
    <row r="7" spans="2:24" ht="15">
      <c r="B7" s="4"/>
      <c r="R7" s="87"/>
    </row>
    <row r="8" spans="2:24">
      <c r="R8" s="85"/>
    </row>
    <row r="9" spans="2:24" s="7" customFormat="1" ht="20.25">
      <c r="B9" s="5"/>
      <c r="C9" s="6"/>
      <c r="D9" s="6"/>
      <c r="E9" s="6"/>
      <c r="F9" s="6"/>
      <c r="G9" s="6"/>
      <c r="H9" s="6"/>
      <c r="I9" s="6"/>
      <c r="J9" s="6"/>
      <c r="K9" s="6"/>
      <c r="Q9" s="6"/>
      <c r="R9" s="6"/>
      <c r="S9" s="6"/>
    </row>
    <row r="10" spans="2:24">
      <c r="B10" s="8"/>
      <c r="C10" s="9" t="s">
        <v>24</v>
      </c>
      <c r="D10" s="69"/>
      <c r="E10" s="10"/>
      <c r="F10" s="9" t="s">
        <v>28</v>
      </c>
      <c r="G10" s="74"/>
      <c r="H10" s="10"/>
      <c r="I10" s="9" t="s">
        <v>19</v>
      </c>
      <c r="J10" s="82" t="s">
        <v>5</v>
      </c>
      <c r="K10" s="13">
        <v>42461</v>
      </c>
      <c r="L10" s="91" t="s">
        <v>17</v>
      </c>
      <c r="M10" s="92"/>
      <c r="N10" s="92"/>
      <c r="O10" s="92"/>
      <c r="P10" s="93"/>
      <c r="Q10" s="9" t="s">
        <v>20</v>
      </c>
      <c r="R10" s="82" t="s">
        <v>5</v>
      </c>
      <c r="S10" s="13">
        <v>42430</v>
      </c>
      <c r="T10" s="91" t="s">
        <v>17</v>
      </c>
      <c r="U10" s="92"/>
      <c r="V10" s="92"/>
      <c r="W10" s="92"/>
      <c r="X10" s="93"/>
    </row>
    <row r="11" spans="2:24">
      <c r="B11" s="11"/>
      <c r="C11" s="12" t="s">
        <v>5</v>
      </c>
      <c r="D11" s="14">
        <v>41975</v>
      </c>
      <c r="E11" s="13"/>
      <c r="F11" s="12" t="s">
        <v>5</v>
      </c>
      <c r="G11" s="75"/>
      <c r="H11" s="13"/>
      <c r="J11" s="80" t="s">
        <v>29</v>
      </c>
      <c r="K11" s="81" t="s">
        <v>31</v>
      </c>
      <c r="L11" s="12"/>
      <c r="M11" s="75"/>
      <c r="N11" s="14"/>
      <c r="O11" s="14"/>
      <c r="P11" s="15"/>
      <c r="Q11" s="12" t="s">
        <v>5</v>
      </c>
      <c r="R11" s="80" t="s">
        <v>29</v>
      </c>
      <c r="S11" s="81" t="s">
        <v>31</v>
      </c>
      <c r="T11" s="12"/>
      <c r="U11" s="75"/>
      <c r="V11" s="14"/>
      <c r="W11" s="14"/>
      <c r="X11" s="15"/>
    </row>
    <row r="12" spans="2:24">
      <c r="B12" s="11"/>
      <c r="C12" s="12" t="s">
        <v>6</v>
      </c>
      <c r="D12" s="53" t="s">
        <v>13</v>
      </c>
      <c r="E12" s="51"/>
      <c r="F12" s="12" t="s">
        <v>6</v>
      </c>
      <c r="G12" s="77">
        <f>K12</f>
        <v>57.142857142857125</v>
      </c>
      <c r="H12" s="63"/>
      <c r="I12" s="12" t="s">
        <v>6</v>
      </c>
      <c r="J12" s="79">
        <v>57.142857142857125</v>
      </c>
      <c r="K12" s="79">
        <v>57.142857142857125</v>
      </c>
      <c r="L12" s="54" t="s">
        <v>7</v>
      </c>
      <c r="M12" s="83"/>
      <c r="N12" s="59">
        <f>K12</f>
        <v>57.142857142857125</v>
      </c>
      <c r="O12" s="59"/>
      <c r="P12" s="15"/>
      <c r="Q12" s="12" t="s">
        <v>6</v>
      </c>
      <c r="R12" s="79">
        <f>R15/M33</f>
        <v>57.142857142857125</v>
      </c>
      <c r="S12" s="71">
        <f>S15/N33</f>
        <v>57.142857142857125</v>
      </c>
      <c r="T12" s="54" t="s">
        <v>7</v>
      </c>
      <c r="U12" s="83"/>
      <c r="V12" s="59">
        <f>S12</f>
        <v>57.142857142857125</v>
      </c>
      <c r="W12" s="59"/>
      <c r="X12" s="15"/>
    </row>
    <row r="13" spans="2:24">
      <c r="B13" s="11"/>
      <c r="C13" s="12" t="s">
        <v>27</v>
      </c>
      <c r="D13" s="53">
        <f>D14</f>
        <v>35000</v>
      </c>
      <c r="E13" s="51"/>
      <c r="F13" s="12" t="s">
        <v>27</v>
      </c>
      <c r="G13" s="76">
        <f>G15-G14</f>
        <v>35000</v>
      </c>
      <c r="H13" s="51"/>
      <c r="I13" s="12" t="s">
        <v>27</v>
      </c>
      <c r="J13" s="53">
        <f>(D33+J33)*J12</f>
        <v>2999999.9999999995</v>
      </c>
      <c r="K13" s="51">
        <f>(G33+K33)*K12</f>
        <v>2999999.9999999995</v>
      </c>
      <c r="L13" s="12"/>
      <c r="M13" s="75"/>
      <c r="N13" s="55"/>
      <c r="O13" s="55"/>
      <c r="P13" s="15"/>
      <c r="Q13" s="12" t="s">
        <v>27</v>
      </c>
      <c r="R13" s="53">
        <f>R15+R14</f>
        <v>2999999.9999999995</v>
      </c>
      <c r="S13" s="51">
        <f>S15+S14</f>
        <v>2999999.9999999995</v>
      </c>
      <c r="T13" s="12"/>
      <c r="U13" s="75"/>
      <c r="V13" s="55"/>
      <c r="W13" s="55"/>
      <c r="X13" s="15"/>
    </row>
    <row r="14" spans="2:24">
      <c r="B14" s="11"/>
      <c r="C14" s="12" t="s">
        <v>8</v>
      </c>
      <c r="D14" s="53">
        <f>C33</f>
        <v>35000</v>
      </c>
      <c r="E14" s="51"/>
      <c r="F14" s="12" t="s">
        <v>8</v>
      </c>
      <c r="G14" s="53">
        <v>0</v>
      </c>
      <c r="H14" s="51"/>
      <c r="I14" s="12" t="s">
        <v>8</v>
      </c>
      <c r="J14" s="53">
        <f>I29</f>
        <v>1000000</v>
      </c>
      <c r="K14" s="51">
        <f>I29</f>
        <v>1000000</v>
      </c>
      <c r="L14" s="12" t="s">
        <v>8</v>
      </c>
      <c r="M14" s="75"/>
      <c r="N14" s="53">
        <f>K14</f>
        <v>1000000</v>
      </c>
      <c r="O14" s="53"/>
      <c r="P14" s="15"/>
      <c r="Q14" s="12" t="s">
        <v>8</v>
      </c>
      <c r="R14" s="53">
        <f>Q33</f>
        <v>0</v>
      </c>
      <c r="S14" s="51">
        <f>Q33</f>
        <v>0</v>
      </c>
      <c r="T14" s="12" t="s">
        <v>8</v>
      </c>
      <c r="U14" s="75"/>
      <c r="V14" s="53">
        <f>S14+N14</f>
        <v>1000000</v>
      </c>
      <c r="W14" s="53"/>
      <c r="X14" s="15"/>
    </row>
    <row r="15" spans="2:24">
      <c r="B15" s="11"/>
      <c r="C15" s="16" t="s">
        <v>26</v>
      </c>
      <c r="D15" s="53">
        <v>0</v>
      </c>
      <c r="E15" s="52"/>
      <c r="F15" s="16" t="s">
        <v>26</v>
      </c>
      <c r="G15" s="76">
        <f>D13</f>
        <v>35000</v>
      </c>
      <c r="H15" s="51"/>
      <c r="I15" s="16" t="s">
        <v>26</v>
      </c>
      <c r="J15" s="60">
        <f>J13-J14</f>
        <v>1999999.9999999995</v>
      </c>
      <c r="K15" s="51">
        <f>K13-K14</f>
        <v>1999999.9999999995</v>
      </c>
      <c r="L15" s="16" t="s">
        <v>27</v>
      </c>
      <c r="M15" s="84"/>
      <c r="N15" s="60">
        <f>K13</f>
        <v>2999999.9999999995</v>
      </c>
      <c r="O15" s="60"/>
      <c r="P15" s="17"/>
      <c r="Q15" s="16" t="s">
        <v>26</v>
      </c>
      <c r="R15" s="60">
        <f>N15</f>
        <v>2999999.9999999995</v>
      </c>
      <c r="S15" s="51">
        <f>N15</f>
        <v>2999999.9999999995</v>
      </c>
      <c r="T15" s="16" t="s">
        <v>27</v>
      </c>
      <c r="U15" s="84"/>
      <c r="V15" s="60">
        <f>S13</f>
        <v>2999999.9999999995</v>
      </c>
      <c r="W15" s="60"/>
      <c r="X15" s="17"/>
    </row>
    <row r="16" spans="2:24" s="22" customFormat="1" ht="13.15" customHeight="1">
      <c r="B16" s="18"/>
      <c r="C16" s="88" t="s">
        <v>15</v>
      </c>
      <c r="D16" s="89"/>
      <c r="E16" s="67"/>
      <c r="F16" s="88" t="s">
        <v>30</v>
      </c>
      <c r="G16" s="89"/>
      <c r="H16" s="90"/>
      <c r="I16" s="88" t="s">
        <v>25</v>
      </c>
      <c r="J16" s="89"/>
      <c r="K16" s="90"/>
      <c r="L16" s="19"/>
      <c r="M16" s="20"/>
      <c r="N16" s="20"/>
      <c r="O16" s="20"/>
      <c r="P16" s="21"/>
      <c r="Q16" s="88" t="s">
        <v>21</v>
      </c>
      <c r="R16" s="89"/>
      <c r="S16" s="90"/>
      <c r="T16" s="19"/>
      <c r="U16" s="20"/>
      <c r="V16" s="20"/>
      <c r="W16" s="20"/>
      <c r="X16" s="21"/>
    </row>
    <row r="17" spans="2:24">
      <c r="B17" s="23"/>
      <c r="C17" s="24" t="s">
        <v>2</v>
      </c>
      <c r="D17" s="26" t="s">
        <v>1</v>
      </c>
      <c r="E17" s="25" t="s">
        <v>10</v>
      </c>
      <c r="F17" s="24" t="s">
        <v>2</v>
      </c>
      <c r="G17" s="26" t="s">
        <v>1</v>
      </c>
      <c r="H17" s="25" t="s">
        <v>10</v>
      </c>
      <c r="I17" s="24" t="s">
        <v>2</v>
      </c>
      <c r="J17" s="26" t="s">
        <v>1</v>
      </c>
      <c r="K17" s="25" t="s">
        <v>1</v>
      </c>
      <c r="L17" s="24" t="s">
        <v>9</v>
      </c>
      <c r="M17" s="26" t="s">
        <v>9</v>
      </c>
      <c r="N17" s="26" t="s">
        <v>9</v>
      </c>
      <c r="O17" s="26" t="s">
        <v>29</v>
      </c>
      <c r="P17" s="25" t="s">
        <v>10</v>
      </c>
      <c r="Q17" s="24" t="s">
        <v>2</v>
      </c>
      <c r="R17" s="26" t="s">
        <v>1</v>
      </c>
      <c r="S17" s="25" t="s">
        <v>1</v>
      </c>
      <c r="T17" s="24" t="s">
        <v>9</v>
      </c>
      <c r="U17" s="26" t="s">
        <v>9</v>
      </c>
      <c r="V17" s="26" t="s">
        <v>9</v>
      </c>
      <c r="W17" s="26" t="s">
        <v>29</v>
      </c>
      <c r="X17" s="25" t="s">
        <v>10</v>
      </c>
    </row>
    <row r="18" spans="2:24">
      <c r="B18" s="27"/>
      <c r="C18" s="28" t="s">
        <v>16</v>
      </c>
      <c r="D18" s="68" t="s">
        <v>3</v>
      </c>
      <c r="E18" s="58" t="s">
        <v>4</v>
      </c>
      <c r="F18" s="28" t="s">
        <v>16</v>
      </c>
      <c r="G18" s="68" t="s">
        <v>3</v>
      </c>
      <c r="H18" s="58" t="s">
        <v>4</v>
      </c>
      <c r="I18" s="28" t="s">
        <v>16</v>
      </c>
      <c r="J18" s="68" t="s">
        <v>34</v>
      </c>
      <c r="K18" s="29" t="s">
        <v>35</v>
      </c>
      <c r="L18" s="56" t="s">
        <v>16</v>
      </c>
      <c r="M18" s="57" t="s">
        <v>32</v>
      </c>
      <c r="N18" s="57" t="s">
        <v>33</v>
      </c>
      <c r="O18" s="57" t="s">
        <v>4</v>
      </c>
      <c r="P18" s="58" t="s">
        <v>4</v>
      </c>
      <c r="Q18" s="28" t="s">
        <v>16</v>
      </c>
      <c r="R18" s="68" t="s">
        <v>34</v>
      </c>
      <c r="S18" s="29" t="s">
        <v>35</v>
      </c>
      <c r="T18" s="56" t="s">
        <v>16</v>
      </c>
      <c r="U18" s="57" t="s">
        <v>32</v>
      </c>
      <c r="V18" s="57" t="s">
        <v>33</v>
      </c>
      <c r="W18" s="57" t="s">
        <v>4</v>
      </c>
      <c r="X18" s="58" t="s">
        <v>4</v>
      </c>
    </row>
    <row r="19" spans="2:24">
      <c r="B19" s="8" t="s">
        <v>36</v>
      </c>
      <c r="C19" s="33">
        <v>20000</v>
      </c>
      <c r="D19" s="34">
        <f>C19</f>
        <v>20000</v>
      </c>
      <c r="E19" s="35">
        <f>D19/$D$33</f>
        <v>0.5714285714285714</v>
      </c>
      <c r="F19" s="33">
        <v>18550</v>
      </c>
      <c r="G19" s="34">
        <f>F19</f>
        <v>18550</v>
      </c>
      <c r="H19" s="35">
        <f>G19/$G$33</f>
        <v>0.53</v>
      </c>
      <c r="I19" s="33">
        <v>0</v>
      </c>
      <c r="J19" s="34">
        <f>I19/J$12</f>
        <v>0</v>
      </c>
      <c r="K19" s="70">
        <f>I19/$K$12</f>
        <v>0</v>
      </c>
      <c r="L19" s="33">
        <f>F19+I19</f>
        <v>18550</v>
      </c>
      <c r="M19" s="34">
        <f>G19+J19</f>
        <v>18550</v>
      </c>
      <c r="N19" s="34">
        <f>G19+K19</f>
        <v>18550</v>
      </c>
      <c r="O19" s="72">
        <f t="shared" ref="O19:O28" si="0">M19/$M$33</f>
        <v>0.35333333333333328</v>
      </c>
      <c r="P19" s="35">
        <f>N19/$N$33</f>
        <v>0.35333333333333328</v>
      </c>
      <c r="Q19" s="33">
        <v>0</v>
      </c>
      <c r="R19" s="34">
        <f>Q19/$R$12</f>
        <v>0</v>
      </c>
      <c r="S19" s="70">
        <f>Q19/$S$12</f>
        <v>0</v>
      </c>
      <c r="T19" s="33">
        <f>L19+Q19</f>
        <v>18550</v>
      </c>
      <c r="U19" s="34">
        <f t="shared" ref="U19:V27" si="1">M19+R19</f>
        <v>18550</v>
      </c>
      <c r="V19" s="34">
        <f t="shared" si="1"/>
        <v>18550</v>
      </c>
      <c r="W19" s="72">
        <f t="shared" ref="W19:X21" si="2">U19/U$33</f>
        <v>0.35333333333333328</v>
      </c>
      <c r="X19" s="35">
        <f t="shared" si="2"/>
        <v>0.35333333333333328</v>
      </c>
    </row>
    <row r="20" spans="2:24">
      <c r="B20" s="11" t="s">
        <v>37</v>
      </c>
      <c r="C20" s="30">
        <v>10000</v>
      </c>
      <c r="D20" s="32">
        <f>C20</f>
        <v>10000</v>
      </c>
      <c r="E20" s="36">
        <f>D20/$D$33</f>
        <v>0.2857142857142857</v>
      </c>
      <c r="F20" s="30">
        <v>13650</v>
      </c>
      <c r="G20" s="32">
        <f>F20</f>
        <v>13650</v>
      </c>
      <c r="H20" s="36">
        <f>G20/$G$33</f>
        <v>0.39</v>
      </c>
      <c r="I20" s="30">
        <v>0</v>
      </c>
      <c r="J20" s="32">
        <f>I20/J$12</f>
        <v>0</v>
      </c>
      <c r="K20" s="31">
        <f>I20/$K$12</f>
        <v>0</v>
      </c>
      <c r="L20" s="30">
        <f>F20+I20</f>
        <v>13650</v>
      </c>
      <c r="M20" s="32">
        <f t="shared" ref="M20:M27" si="3">G20+J20</f>
        <v>13650</v>
      </c>
      <c r="N20" s="32">
        <f>G20+K20</f>
        <v>13650</v>
      </c>
      <c r="O20" s="73">
        <f t="shared" si="0"/>
        <v>0.25999999999999995</v>
      </c>
      <c r="P20" s="36">
        <f>N20/$N$33</f>
        <v>0.25999999999999995</v>
      </c>
      <c r="Q20" s="30">
        <v>0</v>
      </c>
      <c r="R20" s="32">
        <f t="shared" ref="R20:R21" si="4">Q20/$R$12</f>
        <v>0</v>
      </c>
      <c r="S20" s="31">
        <f>Q20/$S$12</f>
        <v>0</v>
      </c>
      <c r="T20" s="30">
        <f>L20+Q20</f>
        <v>13650</v>
      </c>
      <c r="U20" s="32">
        <f t="shared" si="1"/>
        <v>13650</v>
      </c>
      <c r="V20" s="32">
        <f t="shared" si="1"/>
        <v>13650</v>
      </c>
      <c r="W20" s="73">
        <f t="shared" si="2"/>
        <v>0.25999999999999995</v>
      </c>
      <c r="X20" s="36">
        <f t="shared" si="2"/>
        <v>0.25999999999999995</v>
      </c>
    </row>
    <row r="21" spans="2:24">
      <c r="B21" s="37" t="s">
        <v>38</v>
      </c>
      <c r="C21" s="38">
        <v>5000</v>
      </c>
      <c r="D21" s="39">
        <f>C21</f>
        <v>5000</v>
      </c>
      <c r="E21" s="36">
        <f>D21/$D$33</f>
        <v>0.14285714285714285</v>
      </c>
      <c r="F21" s="38">
        <v>2800</v>
      </c>
      <c r="G21" s="39">
        <f>F21</f>
        <v>2800</v>
      </c>
      <c r="H21" s="36">
        <f>G21/$G$33</f>
        <v>0.08</v>
      </c>
      <c r="I21" s="38"/>
      <c r="J21" s="39">
        <f>I21/J$12</f>
        <v>0</v>
      </c>
      <c r="K21" s="39"/>
      <c r="L21" s="30">
        <f>F21+I21</f>
        <v>2800</v>
      </c>
      <c r="M21" s="39">
        <f t="shared" si="3"/>
        <v>2800</v>
      </c>
      <c r="N21" s="32">
        <f>G21+K21</f>
        <v>2800</v>
      </c>
      <c r="O21" s="78">
        <f t="shared" si="0"/>
        <v>5.3333333333333323E-2</v>
      </c>
      <c r="P21" s="36">
        <f>N21/$N$33</f>
        <v>5.3333333333333323E-2</v>
      </c>
      <c r="Q21" s="38"/>
      <c r="R21" s="32">
        <f t="shared" si="4"/>
        <v>0</v>
      </c>
      <c r="S21" s="32"/>
      <c r="T21" s="30">
        <f>L21+Q21</f>
        <v>2800</v>
      </c>
      <c r="U21" s="32">
        <f t="shared" si="1"/>
        <v>2800</v>
      </c>
      <c r="V21" s="32">
        <f t="shared" si="1"/>
        <v>2800</v>
      </c>
      <c r="W21" s="73">
        <f t="shared" si="2"/>
        <v>5.3333333333333323E-2</v>
      </c>
      <c r="X21" s="36">
        <f t="shared" si="2"/>
        <v>5.3333333333333323E-2</v>
      </c>
    </row>
    <row r="22" spans="2:24" s="46" customFormat="1" ht="15.95" customHeight="1">
      <c r="B22" s="41" t="s">
        <v>11</v>
      </c>
      <c r="C22" s="42">
        <f>SUM(C19:C21)</f>
        <v>35000</v>
      </c>
      <c r="D22" s="44">
        <f>SUM(D19:D21)</f>
        <v>35000</v>
      </c>
      <c r="E22" s="45">
        <f>D22/$D$33</f>
        <v>1</v>
      </c>
      <c r="F22" s="42">
        <f>SUM(F19:F21)</f>
        <v>35000</v>
      </c>
      <c r="G22" s="44">
        <f>SUM(G19:G21)</f>
        <v>35000</v>
      </c>
      <c r="H22" s="45">
        <f>G22/$D$33</f>
        <v>1</v>
      </c>
      <c r="I22" s="42">
        <f t="shared" ref="I22:J22" si="5">SUM(I19:I19)</f>
        <v>0</v>
      </c>
      <c r="J22" s="44">
        <f t="shared" si="5"/>
        <v>0</v>
      </c>
      <c r="K22" s="44">
        <f>SUM(K19:K20)</f>
        <v>0</v>
      </c>
      <c r="L22" s="42">
        <f>SUM(L19:L21)</f>
        <v>35000</v>
      </c>
      <c r="M22" s="44">
        <f>SUM(M19:M21)</f>
        <v>35000</v>
      </c>
      <c r="N22" s="44">
        <f>SUM(N19:N21)</f>
        <v>35000</v>
      </c>
      <c r="O22" s="64">
        <f t="shared" si="0"/>
        <v>0.66666666666666663</v>
      </c>
      <c r="P22" s="45">
        <f>N22/$N$33</f>
        <v>0.66666666666666663</v>
      </c>
      <c r="Q22" s="42">
        <f t="shared" ref="Q22:R22" si="6">SUM(Q19:Q19)</f>
        <v>0</v>
      </c>
      <c r="R22" s="44">
        <f t="shared" si="6"/>
        <v>0</v>
      </c>
      <c r="S22" s="44">
        <f>SUM(S19:S20)</f>
        <v>0</v>
      </c>
      <c r="T22" s="42">
        <f>SUM(T19:T21)</f>
        <v>35000</v>
      </c>
      <c r="U22" s="44">
        <f>SUM(U19:U21)</f>
        <v>35000</v>
      </c>
      <c r="V22" s="44">
        <f>SUM(V19:V21)</f>
        <v>35000</v>
      </c>
      <c r="W22" s="64">
        <f t="shared" ref="W22:W29" si="7">U22/U$33</f>
        <v>0.66666666666666663</v>
      </c>
      <c r="X22" s="45">
        <f>V22/$N$33</f>
        <v>0.66666666666666663</v>
      </c>
    </row>
    <row r="23" spans="2:24" ht="15.95" customHeight="1">
      <c r="B23" s="47" t="s">
        <v>39</v>
      </c>
      <c r="C23" s="30">
        <v>0</v>
      </c>
      <c r="D23" s="32">
        <v>0</v>
      </c>
      <c r="E23" s="40">
        <f>D23/$D$33</f>
        <v>0</v>
      </c>
      <c r="F23" s="30">
        <v>0</v>
      </c>
      <c r="G23" s="39">
        <f>F23</f>
        <v>0</v>
      </c>
      <c r="H23" s="40">
        <f>G23/$G$33</f>
        <v>0</v>
      </c>
      <c r="I23" s="30">
        <v>0</v>
      </c>
      <c r="J23" s="39">
        <f>I23/J$12</f>
        <v>0</v>
      </c>
      <c r="K23" s="31">
        <f>I23/$K$12</f>
        <v>0</v>
      </c>
      <c r="L23" s="33">
        <f>F23+I23</f>
        <v>0</v>
      </c>
      <c r="M23" s="34">
        <f t="shared" si="3"/>
        <v>0</v>
      </c>
      <c r="N23" s="34">
        <f>G23+K23</f>
        <v>0</v>
      </c>
      <c r="O23" s="72">
        <f t="shared" si="0"/>
        <v>0</v>
      </c>
      <c r="P23" s="35">
        <f>N23/$N$33</f>
        <v>0</v>
      </c>
      <c r="Q23" s="30">
        <v>0</v>
      </c>
      <c r="R23" s="32">
        <f>Q23/$R$12</f>
        <v>0</v>
      </c>
      <c r="S23" s="31">
        <f>Q23/$S$12</f>
        <v>0</v>
      </c>
      <c r="T23" s="33">
        <f>L23+Q23</f>
        <v>0</v>
      </c>
      <c r="U23" s="34">
        <f t="shared" si="1"/>
        <v>0</v>
      </c>
      <c r="V23" s="34">
        <f>N23+S23</f>
        <v>0</v>
      </c>
      <c r="W23" s="72">
        <f t="shared" si="7"/>
        <v>0</v>
      </c>
      <c r="X23" s="35">
        <f>V23/V$33</f>
        <v>0</v>
      </c>
    </row>
    <row r="24" spans="2:24" s="46" customFormat="1" ht="15.95" customHeight="1">
      <c r="B24" s="41" t="s">
        <v>18</v>
      </c>
      <c r="C24" s="42">
        <f t="shared" ref="C24:X24" si="8">SUM(C23:C23)</f>
        <v>0</v>
      </c>
      <c r="D24" s="44">
        <f t="shared" si="8"/>
        <v>0</v>
      </c>
      <c r="E24" s="64">
        <f t="shared" si="8"/>
        <v>0</v>
      </c>
      <c r="F24" s="42">
        <f t="shared" ref="F24:H24" si="9">SUM(F23:F23)</f>
        <v>0</v>
      </c>
      <c r="G24" s="44">
        <f t="shared" si="9"/>
        <v>0</v>
      </c>
      <c r="H24" s="64">
        <f t="shared" si="9"/>
        <v>0</v>
      </c>
      <c r="I24" s="42">
        <f t="shared" si="8"/>
        <v>0</v>
      </c>
      <c r="J24" s="44"/>
      <c r="K24" s="44">
        <f t="shared" si="8"/>
        <v>0</v>
      </c>
      <c r="L24" s="42">
        <f t="shared" si="8"/>
        <v>0</v>
      </c>
      <c r="M24" s="44">
        <f t="shared" si="8"/>
        <v>0</v>
      </c>
      <c r="N24" s="44">
        <f t="shared" si="8"/>
        <v>0</v>
      </c>
      <c r="O24" s="64">
        <f t="shared" si="0"/>
        <v>0</v>
      </c>
      <c r="P24" s="64">
        <f t="shared" si="8"/>
        <v>0</v>
      </c>
      <c r="Q24" s="42">
        <f t="shared" si="8"/>
        <v>0</v>
      </c>
      <c r="R24" s="44">
        <f t="shared" si="8"/>
        <v>0</v>
      </c>
      <c r="S24" s="44">
        <f t="shared" si="8"/>
        <v>0</v>
      </c>
      <c r="T24" s="42">
        <f t="shared" si="8"/>
        <v>0</v>
      </c>
      <c r="U24" s="44">
        <f t="shared" si="8"/>
        <v>0</v>
      </c>
      <c r="V24" s="44">
        <f t="shared" si="8"/>
        <v>0</v>
      </c>
      <c r="W24" s="64">
        <f t="shared" si="7"/>
        <v>0</v>
      </c>
      <c r="X24" s="64">
        <f t="shared" si="8"/>
        <v>0</v>
      </c>
    </row>
    <row r="25" spans="2:24" ht="15.75" customHeight="1">
      <c r="B25" s="48" t="s">
        <v>40</v>
      </c>
      <c r="C25" s="32">
        <v>0</v>
      </c>
      <c r="D25" s="32">
        <v>0</v>
      </c>
      <c r="E25" s="35">
        <f>D25/$D$33</f>
        <v>0</v>
      </c>
      <c r="F25" s="32">
        <v>0</v>
      </c>
      <c r="G25" s="32">
        <v>0</v>
      </c>
      <c r="H25" s="35">
        <f>G25/$G$33</f>
        <v>0</v>
      </c>
      <c r="I25" s="30">
        <v>500000</v>
      </c>
      <c r="J25" s="32">
        <f t="shared" ref="J25:J27" si="10">I25/J$12</f>
        <v>8750.0000000000036</v>
      </c>
      <c r="K25" s="31">
        <f>I25/$K$12</f>
        <v>8750.0000000000036</v>
      </c>
      <c r="L25" s="30">
        <f>F25+I25</f>
        <v>500000</v>
      </c>
      <c r="M25" s="32">
        <f t="shared" si="3"/>
        <v>8750.0000000000036</v>
      </c>
      <c r="N25" s="32">
        <f>G25+K25</f>
        <v>8750.0000000000036</v>
      </c>
      <c r="O25" s="72">
        <f t="shared" si="0"/>
        <v>0.16666666666666671</v>
      </c>
      <c r="P25" s="36">
        <f>N25/$N$33</f>
        <v>0.16666666666666671</v>
      </c>
      <c r="Q25" s="30">
        <v>0</v>
      </c>
      <c r="R25" s="32">
        <f t="shared" ref="R25:R27" si="11">Q25/$R$12</f>
        <v>0</v>
      </c>
      <c r="S25" s="31">
        <f>Q25/$S$12</f>
        <v>0</v>
      </c>
      <c r="T25" s="30">
        <f>L25+Q25</f>
        <v>500000</v>
      </c>
      <c r="U25" s="32">
        <f t="shared" si="1"/>
        <v>8750.0000000000036</v>
      </c>
      <c r="V25" s="32">
        <f t="shared" ref="V25:V27" si="12">N25+S25</f>
        <v>8750.0000000000036</v>
      </c>
      <c r="W25" s="73">
        <f t="shared" si="7"/>
        <v>0.16666666666666671</v>
      </c>
      <c r="X25" s="36">
        <f>V25/V$33</f>
        <v>0.16666666666666671</v>
      </c>
    </row>
    <row r="26" spans="2:24" ht="15.95" customHeight="1">
      <c r="B26" s="48" t="s">
        <v>41</v>
      </c>
      <c r="C26" s="32">
        <v>0</v>
      </c>
      <c r="D26" s="32">
        <v>0</v>
      </c>
      <c r="E26" s="36">
        <f>D26/$D$33</f>
        <v>0</v>
      </c>
      <c r="F26" s="32">
        <v>0</v>
      </c>
      <c r="G26" s="32">
        <v>0</v>
      </c>
      <c r="H26" s="36">
        <f>G26/$G$33</f>
        <v>0</v>
      </c>
      <c r="I26" s="30">
        <v>500000</v>
      </c>
      <c r="J26" s="32">
        <f t="shared" si="10"/>
        <v>8750.0000000000036</v>
      </c>
      <c r="K26" s="31">
        <f>I26/$K$12</f>
        <v>8750.0000000000036</v>
      </c>
      <c r="L26" s="30">
        <f>F26+I26</f>
        <v>500000</v>
      </c>
      <c r="M26" s="32">
        <f t="shared" si="3"/>
        <v>8750.0000000000036</v>
      </c>
      <c r="N26" s="32">
        <f>G26+K26</f>
        <v>8750.0000000000036</v>
      </c>
      <c r="O26" s="73">
        <f t="shared" si="0"/>
        <v>0.16666666666666671</v>
      </c>
      <c r="P26" s="36">
        <f>N26/$N$33</f>
        <v>0.16666666666666671</v>
      </c>
      <c r="Q26" s="30">
        <v>0</v>
      </c>
      <c r="R26" s="32">
        <f t="shared" si="11"/>
        <v>0</v>
      </c>
      <c r="S26" s="31">
        <f>Q26/$S$12</f>
        <v>0</v>
      </c>
      <c r="T26" s="30">
        <f>L26+Q26</f>
        <v>500000</v>
      </c>
      <c r="U26" s="32">
        <f t="shared" si="1"/>
        <v>8750.0000000000036</v>
      </c>
      <c r="V26" s="32">
        <f t="shared" si="12"/>
        <v>8750.0000000000036</v>
      </c>
      <c r="W26" s="73">
        <f t="shared" si="7"/>
        <v>0.16666666666666671</v>
      </c>
      <c r="X26" s="36">
        <f>V26/V$33</f>
        <v>0.16666666666666671</v>
      </c>
    </row>
    <row r="27" spans="2:24" ht="15.95" customHeight="1">
      <c r="B27" s="48" t="s">
        <v>42</v>
      </c>
      <c r="C27" s="32">
        <v>0</v>
      </c>
      <c r="D27" s="32">
        <v>0</v>
      </c>
      <c r="E27" s="36">
        <f>D27/$D$33</f>
        <v>0</v>
      </c>
      <c r="F27" s="32">
        <v>0</v>
      </c>
      <c r="G27" s="32">
        <v>0</v>
      </c>
      <c r="H27" s="36">
        <f>G27/$G$33</f>
        <v>0</v>
      </c>
      <c r="I27" s="30">
        <v>0</v>
      </c>
      <c r="J27" s="32">
        <f t="shared" si="10"/>
        <v>0</v>
      </c>
      <c r="K27" s="31">
        <f>I27/$K$12</f>
        <v>0</v>
      </c>
      <c r="L27" s="30">
        <f>F27+I27</f>
        <v>0</v>
      </c>
      <c r="M27" s="32">
        <f t="shared" si="3"/>
        <v>0</v>
      </c>
      <c r="N27" s="32">
        <f>G27+K27</f>
        <v>0</v>
      </c>
      <c r="O27" s="73">
        <f t="shared" si="0"/>
        <v>0</v>
      </c>
      <c r="P27" s="36">
        <f>N27/$N$33</f>
        <v>0</v>
      </c>
      <c r="Q27" s="30">
        <v>0</v>
      </c>
      <c r="R27" s="32">
        <f t="shared" si="11"/>
        <v>0</v>
      </c>
      <c r="S27" s="31">
        <f>Q27/$S$12</f>
        <v>0</v>
      </c>
      <c r="T27" s="30">
        <f>L27+Q27</f>
        <v>0</v>
      </c>
      <c r="U27" s="32">
        <f t="shared" si="1"/>
        <v>0</v>
      </c>
      <c r="V27" s="32">
        <f t="shared" si="12"/>
        <v>0</v>
      </c>
      <c r="W27" s="73">
        <f t="shared" si="7"/>
        <v>0</v>
      </c>
      <c r="X27" s="36">
        <f>V27/V$33</f>
        <v>0</v>
      </c>
    </row>
    <row r="28" spans="2:24" s="46" customFormat="1" ht="15.95" customHeight="1">
      <c r="B28" s="41" t="s">
        <v>22</v>
      </c>
      <c r="C28" s="42">
        <f>SUM(C25:C27)</f>
        <v>0</v>
      </c>
      <c r="D28" s="44">
        <f>SUM(D25:D27)</f>
        <v>0</v>
      </c>
      <c r="E28" s="45">
        <f>D28/$D$33</f>
        <v>0</v>
      </c>
      <c r="F28" s="42">
        <f>SUM(F25:F27)</f>
        <v>0</v>
      </c>
      <c r="G28" s="44">
        <f>SUM(G25:G27)</f>
        <v>0</v>
      </c>
      <c r="H28" s="45">
        <f>G28/$D$33</f>
        <v>0</v>
      </c>
      <c r="I28" s="42">
        <f t="shared" ref="I28:N28" si="13">SUM(I25:I27)</f>
        <v>1000000</v>
      </c>
      <c r="J28" s="44">
        <f t="shared" si="13"/>
        <v>17500.000000000007</v>
      </c>
      <c r="K28" s="44">
        <f t="shared" si="13"/>
        <v>17500.000000000007</v>
      </c>
      <c r="L28" s="42">
        <f t="shared" si="13"/>
        <v>1000000</v>
      </c>
      <c r="M28" s="44">
        <f t="shared" si="13"/>
        <v>17500.000000000007</v>
      </c>
      <c r="N28" s="44">
        <f t="shared" si="13"/>
        <v>17500.000000000007</v>
      </c>
      <c r="O28" s="64">
        <f t="shared" si="0"/>
        <v>0.33333333333333343</v>
      </c>
      <c r="P28" s="45">
        <f>N28/$N$33</f>
        <v>0.33333333333333343</v>
      </c>
      <c r="Q28" s="42">
        <f t="shared" ref="Q28:V28" si="14">SUM(Q25:Q27)</f>
        <v>0</v>
      </c>
      <c r="R28" s="44">
        <f t="shared" si="14"/>
        <v>0</v>
      </c>
      <c r="S28" s="44">
        <f t="shared" si="14"/>
        <v>0</v>
      </c>
      <c r="T28" s="42">
        <f t="shared" si="14"/>
        <v>1000000</v>
      </c>
      <c r="U28" s="44">
        <f t="shared" si="14"/>
        <v>17500.000000000007</v>
      </c>
      <c r="V28" s="44">
        <f t="shared" si="14"/>
        <v>17500.000000000007</v>
      </c>
      <c r="W28" s="64">
        <f t="shared" si="7"/>
        <v>0.33333333333333343</v>
      </c>
      <c r="X28" s="45">
        <f>V28/$V$33</f>
        <v>0.33333333333333343</v>
      </c>
    </row>
    <row r="29" spans="2:24" ht="15.95" customHeight="1">
      <c r="B29" s="61" t="s">
        <v>12</v>
      </c>
      <c r="C29" s="42">
        <f>C22+C24+C28</f>
        <v>35000</v>
      </c>
      <c r="D29" s="44">
        <f>D22+D24+D28</f>
        <v>35000</v>
      </c>
      <c r="E29" s="45">
        <f>D29/$D$33</f>
        <v>1</v>
      </c>
      <c r="F29" s="42">
        <f>F22+F24+F28</f>
        <v>35000</v>
      </c>
      <c r="G29" s="44">
        <f>G22+G24+G28</f>
        <v>35000</v>
      </c>
      <c r="H29" s="45">
        <f>G29/$D$33</f>
        <v>1</v>
      </c>
      <c r="I29" s="42">
        <f t="shared" ref="I29:N29" si="15">I22+I24+I28</f>
        <v>1000000</v>
      </c>
      <c r="J29" s="44">
        <f t="shared" si="15"/>
        <v>17500.000000000007</v>
      </c>
      <c r="K29" s="43">
        <f t="shared" si="15"/>
        <v>17500.000000000007</v>
      </c>
      <c r="L29" s="42">
        <f t="shared" si="15"/>
        <v>1035000</v>
      </c>
      <c r="M29" s="44">
        <f t="shared" si="15"/>
        <v>52500.000000000007</v>
      </c>
      <c r="N29" s="44">
        <f t="shared" si="15"/>
        <v>52500.000000000007</v>
      </c>
      <c r="O29" s="64">
        <f>M33/$M$33</f>
        <v>1</v>
      </c>
      <c r="P29" s="45">
        <f>N29/$N$33</f>
        <v>1</v>
      </c>
      <c r="Q29" s="42">
        <f t="shared" ref="Q29:V29" si="16">Q22+Q24+Q28</f>
        <v>0</v>
      </c>
      <c r="R29" s="44">
        <f t="shared" si="16"/>
        <v>0</v>
      </c>
      <c r="S29" s="43">
        <f t="shared" si="16"/>
        <v>0</v>
      </c>
      <c r="T29" s="42">
        <f t="shared" si="16"/>
        <v>1035000</v>
      </c>
      <c r="U29" s="44">
        <f t="shared" si="16"/>
        <v>52500.000000000007</v>
      </c>
      <c r="V29" s="44">
        <f t="shared" si="16"/>
        <v>52500.000000000007</v>
      </c>
      <c r="W29" s="64">
        <f t="shared" si="7"/>
        <v>1</v>
      </c>
      <c r="X29" s="45">
        <f>X22+X24+X28</f>
        <v>1</v>
      </c>
    </row>
    <row r="30" spans="2:24" ht="15.95" customHeight="1">
      <c r="B30" s="8" t="s">
        <v>0</v>
      </c>
      <c r="C30" s="32">
        <v>0</v>
      </c>
      <c r="D30" s="32">
        <v>0</v>
      </c>
      <c r="E30" s="36">
        <f t="shared" ref="E30" si="17">D30/$D$33</f>
        <v>0</v>
      </c>
      <c r="F30" s="32">
        <v>0</v>
      </c>
      <c r="G30" s="32">
        <f>F30</f>
        <v>0</v>
      </c>
      <c r="H30" s="36">
        <f t="shared" ref="H30:H31" si="18">G30/$G$33</f>
        <v>0</v>
      </c>
      <c r="I30" s="30">
        <v>0</v>
      </c>
      <c r="J30" s="32">
        <v>0</v>
      </c>
      <c r="K30" s="31">
        <f>I30/$K$12</f>
        <v>0</v>
      </c>
      <c r="L30" s="30">
        <f>D30+I30</f>
        <v>0</v>
      </c>
      <c r="M30" s="32">
        <v>0</v>
      </c>
      <c r="N30" s="32">
        <f>G30+K30</f>
        <v>0</v>
      </c>
      <c r="O30" s="73">
        <f t="shared" ref="O30:O31" si="19">M30/$M$33</f>
        <v>0</v>
      </c>
      <c r="P30" s="36">
        <f t="shared" ref="P30:P33" si="20">N30/$N$33</f>
        <v>0</v>
      </c>
      <c r="Q30" s="30">
        <v>0</v>
      </c>
      <c r="R30" s="32">
        <v>0</v>
      </c>
      <c r="S30" s="31">
        <f>Q30/$S$12</f>
        <v>0</v>
      </c>
      <c r="T30" s="30">
        <f>L30+Q30</f>
        <v>0</v>
      </c>
      <c r="U30" s="32">
        <f t="shared" ref="U30:U31" si="21">M30+R30</f>
        <v>0</v>
      </c>
      <c r="V30" s="32">
        <f>N30+S30</f>
        <v>0</v>
      </c>
      <c r="W30" s="73">
        <f t="shared" ref="W30:W33" si="22">U30/U$33</f>
        <v>0</v>
      </c>
      <c r="X30" s="36">
        <f>V30/V$33</f>
        <v>0</v>
      </c>
    </row>
    <row r="31" spans="2:24" ht="15.95" customHeight="1">
      <c r="B31" s="37" t="s">
        <v>13</v>
      </c>
      <c r="C31" s="32">
        <v>0</v>
      </c>
      <c r="D31" s="32">
        <v>0</v>
      </c>
      <c r="E31" s="36">
        <f t="shared" ref="E31:E33" si="23">D31/$D$33</f>
        <v>0</v>
      </c>
      <c r="F31" s="32">
        <v>0</v>
      </c>
      <c r="G31" s="32">
        <v>0</v>
      </c>
      <c r="H31" s="36">
        <f t="shared" si="18"/>
        <v>0</v>
      </c>
      <c r="I31" s="30">
        <v>0</v>
      </c>
      <c r="J31" s="32">
        <v>0</v>
      </c>
      <c r="K31" s="31">
        <v>0</v>
      </c>
      <c r="L31" s="30">
        <f>F31+I31</f>
        <v>0</v>
      </c>
      <c r="M31" s="32">
        <f t="shared" ref="M31" si="24">G31+J31</f>
        <v>0</v>
      </c>
      <c r="N31" s="32">
        <f>G31+K31</f>
        <v>0</v>
      </c>
      <c r="O31" s="73">
        <f t="shared" si="19"/>
        <v>0</v>
      </c>
      <c r="P31" s="36">
        <f t="shared" si="20"/>
        <v>0</v>
      </c>
      <c r="Q31" s="30">
        <v>0</v>
      </c>
      <c r="R31" s="32">
        <f t="shared" ref="R31" si="25">Q31/$R$12</f>
        <v>0</v>
      </c>
      <c r="S31" s="31">
        <v>0</v>
      </c>
      <c r="T31" s="30">
        <f>L31+Q31</f>
        <v>0</v>
      </c>
      <c r="U31" s="32">
        <f t="shared" si="21"/>
        <v>0</v>
      </c>
      <c r="V31" s="32">
        <f>N31+S31</f>
        <v>0</v>
      </c>
      <c r="W31" s="73">
        <f t="shared" si="22"/>
        <v>0</v>
      </c>
      <c r="X31" s="36">
        <f>V31/V$33</f>
        <v>0</v>
      </c>
    </row>
    <row r="32" spans="2:24" ht="15.95" customHeight="1">
      <c r="B32" s="62" t="s">
        <v>23</v>
      </c>
      <c r="C32" s="42">
        <f t="shared" ref="C32:N32" si="26">SUM(C30:C31)</f>
        <v>0</v>
      </c>
      <c r="D32" s="44">
        <f t="shared" si="26"/>
        <v>0</v>
      </c>
      <c r="E32" s="45">
        <f t="shared" si="23"/>
        <v>0</v>
      </c>
      <c r="F32" s="42">
        <f t="shared" ref="F32:G32" si="27">SUM(F30:F31)</f>
        <v>0</v>
      </c>
      <c r="G32" s="44">
        <f t="shared" si="27"/>
        <v>0</v>
      </c>
      <c r="H32" s="45">
        <f t="shared" ref="H32:H33" si="28">G32/$D$33</f>
        <v>0</v>
      </c>
      <c r="I32" s="42">
        <f t="shared" si="26"/>
        <v>0</v>
      </c>
      <c r="J32" s="44">
        <f t="shared" ref="J32" si="29">SUM(J30:J31)</f>
        <v>0</v>
      </c>
      <c r="K32" s="43">
        <f>SUM(K30:K31)</f>
        <v>0</v>
      </c>
      <c r="L32" s="42">
        <f t="shared" si="26"/>
        <v>0</v>
      </c>
      <c r="M32" s="44">
        <f t="shared" si="26"/>
        <v>0</v>
      </c>
      <c r="N32" s="44">
        <f t="shared" si="26"/>
        <v>0</v>
      </c>
      <c r="O32" s="64">
        <f>O29</f>
        <v>1</v>
      </c>
      <c r="P32" s="45">
        <f t="shared" si="20"/>
        <v>0</v>
      </c>
      <c r="Q32" s="42">
        <f t="shared" ref="Q32:R32" si="30">SUM(Q30:Q31)</f>
        <v>0</v>
      </c>
      <c r="R32" s="44">
        <f t="shared" si="30"/>
        <v>0</v>
      </c>
      <c r="S32" s="43">
        <f>SUM(S30:S31)</f>
        <v>0</v>
      </c>
      <c r="T32" s="42">
        <f>SUM(T30:T31)</f>
        <v>0</v>
      </c>
      <c r="U32" s="44">
        <f>SUM(U30:U31)</f>
        <v>0</v>
      </c>
      <c r="V32" s="44">
        <f>SUM(V30:V31)</f>
        <v>0</v>
      </c>
      <c r="W32" s="64">
        <f t="shared" si="22"/>
        <v>0</v>
      </c>
      <c r="X32" s="45">
        <f>V32/V$33</f>
        <v>0</v>
      </c>
    </row>
    <row r="33" spans="2:24">
      <c r="B33" s="49" t="s">
        <v>14</v>
      </c>
      <c r="C33" s="42">
        <f t="shared" ref="C33:N33" si="31">C32+C29</f>
        <v>35000</v>
      </c>
      <c r="D33" s="44">
        <f t="shared" si="31"/>
        <v>35000</v>
      </c>
      <c r="E33" s="45">
        <f t="shared" si="23"/>
        <v>1</v>
      </c>
      <c r="F33" s="42">
        <f t="shared" ref="F33:G33" si="32">F32+F29</f>
        <v>35000</v>
      </c>
      <c r="G33" s="44">
        <f t="shared" si="32"/>
        <v>35000</v>
      </c>
      <c r="H33" s="45">
        <f t="shared" si="28"/>
        <v>1</v>
      </c>
      <c r="I33" s="42">
        <f t="shared" si="31"/>
        <v>1000000</v>
      </c>
      <c r="J33" s="44">
        <f t="shared" ref="J33" si="33">J32+J29</f>
        <v>17500.000000000007</v>
      </c>
      <c r="K33" s="43">
        <f>K32+K29</f>
        <v>17500.000000000007</v>
      </c>
      <c r="L33" s="42">
        <f t="shared" si="31"/>
        <v>1035000</v>
      </c>
      <c r="M33" s="44">
        <f t="shared" si="31"/>
        <v>52500.000000000007</v>
      </c>
      <c r="N33" s="44">
        <f t="shared" si="31"/>
        <v>52500.000000000007</v>
      </c>
      <c r="O33" s="64">
        <f>O29</f>
        <v>1</v>
      </c>
      <c r="P33" s="45">
        <f t="shared" si="20"/>
        <v>1</v>
      </c>
      <c r="Q33" s="42">
        <f t="shared" ref="Q33:R33" si="34">Q32+Q29</f>
        <v>0</v>
      </c>
      <c r="R33" s="44">
        <f t="shared" si="34"/>
        <v>0</v>
      </c>
      <c r="S33" s="43">
        <f>S32+S29</f>
        <v>0</v>
      </c>
      <c r="T33" s="42">
        <f>T32+T29</f>
        <v>1035000</v>
      </c>
      <c r="U33" s="44">
        <f>U32+U29</f>
        <v>52500.000000000007</v>
      </c>
      <c r="V33" s="44">
        <f>V32+V29</f>
        <v>52500.000000000007</v>
      </c>
      <c r="W33" s="64">
        <f t="shared" si="22"/>
        <v>1</v>
      </c>
      <c r="X33" s="45">
        <f>V33/V$33</f>
        <v>1</v>
      </c>
    </row>
    <row r="34" spans="2:24">
      <c r="S34" s="50"/>
      <c r="V34" s="50"/>
      <c r="W34" s="50"/>
    </row>
    <row r="35" spans="2:24">
      <c r="C35" s="50"/>
      <c r="I35" s="50"/>
      <c r="J35" s="50"/>
      <c r="Q35" s="50"/>
      <c r="R35" s="50"/>
    </row>
    <row r="36" spans="2:24">
      <c r="T36" s="66"/>
      <c r="U36" s="66"/>
      <c r="V36" s="65"/>
      <c r="W36" s="65"/>
      <c r="X36" s="65"/>
    </row>
  </sheetData>
  <mergeCells count="6">
    <mergeCell ref="C16:D16"/>
    <mergeCell ref="I16:K16"/>
    <mergeCell ref="Q16:S16"/>
    <mergeCell ref="L10:P10"/>
    <mergeCell ref="T10:X10"/>
    <mergeCell ref="F16:H16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200" verticalDpi="1200" r:id="rId1"/>
  <ignoredErrors>
    <ignoredError sqref="C24 X28 E28:E29 K25:K27 K23 N22 H24 H28:H29 H22 E22 N24:O24 K24:L24 J22:L22 M22:M26 O29 P28:P29 X22:X24 R22:R24 T22:U22 S23:T27 V22:V27 U24 W28:W29 W24:W27 P22:P27 E24:E27 E32: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CapTable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Möller</dc:creator>
  <cp:lastModifiedBy>Aigner David</cp:lastModifiedBy>
  <cp:lastPrinted>2014-09-11T08:46:52Z</cp:lastPrinted>
  <dcterms:created xsi:type="dcterms:W3CDTF">2014-07-01T08:28:56Z</dcterms:created>
  <dcterms:modified xsi:type="dcterms:W3CDTF">2016-06-26T16:23:35Z</dcterms:modified>
</cp:coreProperties>
</file>